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5119\Desktop\E03.HVAC.CMP.00\Pesquisa de Mercado e Análise Estatística de Preços\"/>
    </mc:Choice>
  </mc:AlternateContent>
  <xr:revisionPtr revIDLastSave="0" documentId="13_ncr:1_{6506D7CA-B242-4CE7-8D2C-0367949200C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AE.HVAC.TRE-ES.00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2" l="1"/>
  <c r="H27" i="2"/>
  <c r="G27" i="2"/>
  <c r="F27" i="2"/>
  <c r="E27" i="2"/>
  <c r="I25" i="2"/>
  <c r="H25" i="2"/>
  <c r="G25" i="2"/>
  <c r="F25" i="2"/>
  <c r="E25" i="2"/>
  <c r="J27" i="2" l="1"/>
  <c r="J25" i="2"/>
  <c r="I41" i="2" l="1"/>
  <c r="H41" i="2"/>
  <c r="G41" i="2"/>
  <c r="F41" i="2"/>
  <c r="E41" i="2"/>
  <c r="E31" i="2"/>
  <c r="E29" i="2"/>
  <c r="E23" i="2"/>
  <c r="E21" i="2"/>
  <c r="E19" i="2"/>
  <c r="E17" i="2"/>
  <c r="E15" i="2"/>
  <c r="E13" i="2"/>
  <c r="E11" i="2"/>
  <c r="E9" i="2"/>
  <c r="E7" i="2"/>
  <c r="I29" i="2"/>
  <c r="H29" i="2"/>
  <c r="G29" i="2"/>
  <c r="F29" i="2"/>
  <c r="I23" i="2"/>
  <c r="H23" i="2"/>
  <c r="G23" i="2"/>
  <c r="F23" i="2"/>
  <c r="I21" i="2"/>
  <c r="H21" i="2"/>
  <c r="G21" i="2"/>
  <c r="F21" i="2"/>
  <c r="I19" i="2"/>
  <c r="H19" i="2"/>
  <c r="G19" i="2"/>
  <c r="F19" i="2"/>
  <c r="I17" i="2"/>
  <c r="H17" i="2"/>
  <c r="G17" i="2"/>
  <c r="F17" i="2"/>
  <c r="I15" i="2"/>
  <c r="H15" i="2"/>
  <c r="G15" i="2"/>
  <c r="F15" i="2"/>
  <c r="I13" i="2"/>
  <c r="H13" i="2"/>
  <c r="G13" i="2"/>
  <c r="F13" i="2"/>
  <c r="I11" i="2"/>
  <c r="H11" i="2"/>
  <c r="G11" i="2"/>
  <c r="F11" i="2"/>
  <c r="I9" i="2"/>
  <c r="H9" i="2"/>
  <c r="G9" i="2"/>
  <c r="F9" i="2"/>
  <c r="I7" i="2"/>
  <c r="H7" i="2"/>
  <c r="G7" i="2"/>
  <c r="F7" i="2"/>
  <c r="I39" i="2"/>
  <c r="H39" i="2"/>
  <c r="G39" i="2"/>
  <c r="F39" i="2"/>
  <c r="E39" i="2"/>
  <c r="I36" i="2"/>
  <c r="H36" i="2"/>
  <c r="G36" i="2"/>
  <c r="F36" i="2"/>
  <c r="E36" i="2"/>
  <c r="I34" i="2"/>
  <c r="H34" i="2"/>
  <c r="G34" i="2"/>
  <c r="F34" i="2"/>
  <c r="E34" i="2"/>
  <c r="I49" i="2"/>
  <c r="H49" i="2"/>
  <c r="G49" i="2"/>
  <c r="F49" i="2"/>
  <c r="E49" i="2"/>
  <c r="J41" i="2" l="1"/>
  <c r="J29" i="2"/>
  <c r="J9" i="2"/>
  <c r="J17" i="2"/>
  <c r="J15" i="2"/>
  <c r="J23" i="2"/>
  <c r="J13" i="2"/>
  <c r="J7" i="2"/>
  <c r="J21" i="2"/>
  <c r="J11" i="2"/>
  <c r="J19" i="2"/>
  <c r="J49" i="2"/>
  <c r="J39" i="2"/>
  <c r="J36" i="2"/>
  <c r="J34" i="2"/>
  <c r="I46" i="2" l="1"/>
  <c r="I44" i="2"/>
  <c r="I31" i="2"/>
  <c r="H31" i="2" l="1"/>
  <c r="G31" i="2"/>
  <c r="F31" i="2"/>
  <c r="J31" i="2" l="1"/>
  <c r="H44" i="2" l="1"/>
  <c r="G44" i="2"/>
  <c r="F44" i="2"/>
  <c r="E44" i="2"/>
  <c r="J44" i="2" l="1"/>
  <c r="H46" i="2" l="1"/>
  <c r="G46" i="2"/>
  <c r="F46" i="2"/>
  <c r="E46" i="2"/>
  <c r="J46" i="2" l="1"/>
</calcChain>
</file>

<file path=xl/sharedStrings.xml><?xml version="1.0" encoding="utf-8"?>
<sst xmlns="http://schemas.openxmlformats.org/spreadsheetml/2006/main" count="85" uniqueCount="50">
  <si>
    <t>Descrição</t>
  </si>
  <si>
    <t>Equipamentos / Componentes Eletromecânicos</t>
  </si>
  <si>
    <t>OBEY ENGENHARIA</t>
  </si>
  <si>
    <t>SNAR CONDICIONADO</t>
  </si>
  <si>
    <t>AIR GREEN CLIMATIZAÇÃO</t>
  </si>
  <si>
    <t>Instalações Elétricas - QFAC's, Circuitos Terminais e Circuitos de Sinal entre Unidades I Automação</t>
  </si>
  <si>
    <t>Fornecimento de Cabo de Cobre, Isolação PVC, 2 x #1.0mm², Shieldado, 750 V</t>
  </si>
  <si>
    <t>Mediana</t>
  </si>
  <si>
    <t>Variância</t>
  </si>
  <si>
    <t>Desvio Padrão</t>
  </si>
  <si>
    <t>ANÁLISE ESTATÍSTICA</t>
  </si>
  <si>
    <t>Adotar</t>
  </si>
  <si>
    <t>MÉDIA</t>
  </si>
  <si>
    <t>Coef. de Variação</t>
  </si>
  <si>
    <t>Média Arit.</t>
  </si>
  <si>
    <t>Metro</t>
  </si>
  <si>
    <t>Unidade</t>
  </si>
  <si>
    <t>Menor Valor</t>
  </si>
  <si>
    <t>MENOR VALOR</t>
  </si>
  <si>
    <t>EMPRESAS CONSULTADAS</t>
  </si>
  <si>
    <t>Rede Frigorífica e Acessórios - Sistema VRV</t>
  </si>
  <si>
    <t>Serviços Complementares à Entrega da Instalação Eletromecânica</t>
  </si>
  <si>
    <t>Fornecimento de Calço de Neoprene, 100x100x25mm</t>
  </si>
  <si>
    <t>Painel MPU/ALU PIR #20mm - Painél 2,00x1,20m</t>
  </si>
  <si>
    <t>Metro Quadrado</t>
  </si>
  <si>
    <t xml:space="preserve">Fornecimento de Válvula de Serviço, diâmetro 3/8", GBC Danfoss </t>
  </si>
  <si>
    <t xml:space="preserve">Fornecimento de Válvula de Serviço, diâmetro 5/8", GBC Danfos </t>
  </si>
  <si>
    <t>Fornecimento de unidade Condensadora VRV,Capacidade de 10HP,  Modelo RHXYQ10ATL - Fabricante Daikin</t>
  </si>
  <si>
    <t>Fornecimento de unidade Condensadora VRV,Capacidade de 12HP,  Modelo RHXYQ12ATL - Fabricante Daikin</t>
  </si>
  <si>
    <t>Fornecimento de unidade Condensadora VRV,Capacidade de 16HP,  Modelo RHXYQ16ATL - Fabricante Daikin</t>
  </si>
  <si>
    <t>Fornecimento de Kit REFNET de derivação Modelo KHRP26A22T, fabricação Daikin</t>
  </si>
  <si>
    <t>Fornecimento de Kit REFNET de derivação Modelo KHRP26A33T, fabaricação Daikin</t>
  </si>
  <si>
    <t>Fornecimento de Kit REFNET de derivação Modelo KHRP26A72T, fabricação Daikin</t>
  </si>
  <si>
    <t>Fornecimento de Kit REFNET de derivação Modelo KHRP26A73T, fabricação Daikin</t>
  </si>
  <si>
    <t>Fornecimento de Kit REFNET de redução Modelo KHRP26M73TP9,  fabricação Daikin</t>
  </si>
  <si>
    <r>
      <t xml:space="preserve">LOCAL: </t>
    </r>
    <r>
      <rPr>
        <sz val="10"/>
        <color rgb="FF000000"/>
        <rFont val="Arial"/>
        <family val="2"/>
      </rPr>
      <t>EDIFÍCIO SEDE</t>
    </r>
  </si>
  <si>
    <t xml:space="preserve">Caixa de ventilação, Modelo FH315, Filtragem G4+M5, 220V, 1F, 60Hz, c/ Potenciômetro, fabricação Sicflux </t>
  </si>
  <si>
    <t>Redes de Distribuição de Ar - Dutos de Ar Externo/Ar Condicionado e Acessórios</t>
  </si>
  <si>
    <r>
      <t xml:space="preserve">Resp. Técnica:        </t>
    </r>
    <r>
      <rPr>
        <sz val="14"/>
        <color rgb="FF000000"/>
        <rFont val="Arial"/>
        <family val="2"/>
      </rPr>
      <t>Eng. Kátia Castro Puertas</t>
    </r>
  </si>
  <si>
    <t>Assinatura:</t>
  </si>
  <si>
    <r>
      <t xml:space="preserve">CREA-SP:          </t>
    </r>
    <r>
      <rPr>
        <sz val="14"/>
        <color theme="1"/>
        <rFont val="Arial"/>
        <family val="2"/>
      </rPr>
      <t>0682258758/D</t>
    </r>
  </si>
  <si>
    <t>PESQUISA COM FORNECEDORES ESPECIALIZADOS</t>
  </si>
  <si>
    <t>Evaporador Hi-Wall - 6.100 kcal/h - Modelo FXAQ63AVM, fabricação Daikin ou equivalente</t>
  </si>
  <si>
    <t>Kit de Conexão de Tubulação Modelo BHFP22P151, fabricação Daikin ou equivalente</t>
  </si>
  <si>
    <t>Kit de Controle Centralizado, Mod. Reiri for Office, Combinação DCPF06BR+DCPA01, fabricação Daikin ou equivalente</t>
  </si>
  <si>
    <t>Controlador Remoto com Fio, Mod. BRC2E61,  fabricação Daikin</t>
  </si>
  <si>
    <t>Porta de Inspeção para Duto, Pré-Fabricada, Dimensões 250x120mm, fabricação Refrin ou equivalente</t>
  </si>
  <si>
    <t>Quadro Elétrico - QF-AC - Conjunto Fabricado, Completo, Conforme Detalhamento Construtivo de Projeto e Caderno Técnico</t>
  </si>
  <si>
    <r>
      <t xml:space="preserve">CONTRATANTE: </t>
    </r>
    <r>
      <rPr>
        <sz val="10"/>
        <color indexed="8"/>
        <rFont val="Arial"/>
        <family val="2"/>
      </rPr>
      <t>CÂMARA MUNICIPAL DE PIEDADE</t>
    </r>
  </si>
  <si>
    <r>
      <t xml:space="preserve">                                 PLANILHA DE ANÁLISE ESTATÍSTICA DOS PREÇOS UNITÁRIOS ORÇADOS - PESQUISA DE MERCADO - DATA REF. PREÇO: </t>
    </r>
    <r>
      <rPr>
        <sz val="14"/>
        <color rgb="FF000000"/>
        <rFont val="Arial"/>
        <family val="2"/>
      </rPr>
      <t>10/2023.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</si>
</sst>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1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000000"/>
      <name val="Calibri"/>
      <family val="2"/>
      <charset val="204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u/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38">
    <xf numFmtId="0" fontId="0" fillId="0" borderId="0" xfId="0"/>
    <xf numFmtId="0" fontId="4" fillId="2" borderId="4" xfId="0" applyFont="1" applyFill="1" applyBorder="1"/>
    <xf numFmtId="0" fontId="4" fillId="3" borderId="6" xfId="0" applyFont="1" applyFill="1" applyBorder="1" applyAlignment="1">
      <alignment horizontal="right" vertical="center" wrapText="1"/>
    </xf>
    <xf numFmtId="164" fontId="5" fillId="4" borderId="6" xfId="0" applyNumberFormat="1" applyFont="1" applyFill="1" applyBorder="1" applyAlignment="1">
      <alignment horizontal="right" vertical="center" wrapText="1"/>
    </xf>
    <xf numFmtId="164" fontId="5" fillId="5" borderId="6" xfId="0" applyNumberFormat="1" applyFont="1" applyFill="1" applyBorder="1" applyAlignment="1">
      <alignment horizontal="right" vertical="center" wrapText="1"/>
    </xf>
    <xf numFmtId="164" fontId="5" fillId="5" borderId="4" xfId="0" applyNumberFormat="1" applyFont="1" applyFill="1" applyBorder="1"/>
    <xf numFmtId="164" fontId="5" fillId="4" borderId="4" xfId="0" applyNumberFormat="1" applyFont="1" applyFill="1" applyBorder="1"/>
    <xf numFmtId="164" fontId="5" fillId="4" borderId="3" xfId="0" applyNumberFormat="1" applyFont="1" applyFill="1" applyBorder="1" applyAlignment="1">
      <alignment horizontal="righ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justify" vertical="center" wrapText="1"/>
    </xf>
    <xf numFmtId="0" fontId="4" fillId="3" borderId="5" xfId="0" applyFont="1" applyFill="1" applyBorder="1" applyAlignment="1">
      <alignment horizontal="justify" vertical="center" wrapText="1"/>
    </xf>
    <xf numFmtId="0" fontId="3" fillId="2" borderId="1" xfId="1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right" vertical="center" wrapText="1"/>
    </xf>
    <xf numFmtId="164" fontId="4" fillId="5" borderId="6" xfId="0" applyNumberFormat="1" applyFont="1" applyFill="1" applyBorder="1" applyAlignment="1">
      <alignment horizontal="right" vertical="center" wrapText="1"/>
    </xf>
    <xf numFmtId="164" fontId="4" fillId="4" borderId="6" xfId="0" applyNumberFormat="1" applyFont="1" applyFill="1" applyBorder="1" applyAlignment="1">
      <alignment horizontal="right" vertical="center" wrapText="1"/>
    </xf>
    <xf numFmtId="10" fontId="4" fillId="4" borderId="6" xfId="2" applyNumberFormat="1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/>
    </xf>
    <xf numFmtId="164" fontId="4" fillId="3" borderId="6" xfId="0" applyNumberFormat="1" applyFont="1" applyFill="1" applyBorder="1" applyAlignment="1">
      <alignment horizontal="right" vertical="center" wrapText="1"/>
    </xf>
    <xf numFmtId="0" fontId="5" fillId="0" borderId="5" xfId="0" applyFont="1" applyBorder="1" applyAlignment="1">
      <alignment horizontal="justify" vertical="center" wrapText="1"/>
    </xf>
    <xf numFmtId="0" fontId="7" fillId="0" borderId="12" xfId="1" applyFont="1" applyBorder="1" applyAlignment="1">
      <alignment horizontal="left" vertical="top" wrapText="1"/>
    </xf>
    <xf numFmtId="0" fontId="7" fillId="0" borderId="13" xfId="1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2" fillId="2" borderId="1" xfId="1" applyFont="1" applyFill="1" applyBorder="1" applyAlignment="1">
      <alignment horizontal="left" vertical="center"/>
    </xf>
    <xf numFmtId="0" fontId="3" fillId="2" borderId="9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/>
    </xf>
    <xf numFmtId="0" fontId="7" fillId="0" borderId="2" xfId="1" applyFont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</cellXfs>
  <cellStyles count="3">
    <cellStyle name="Normal" xfId="0" builtinId="0"/>
    <cellStyle name="Normal 11" xfId="1" xr:uid="{00000000-0005-0000-0000-000001000000}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340178</xdr:colOff>
      <xdr:row>0</xdr:row>
      <xdr:rowOff>136072</xdr:rowOff>
    </xdr:from>
    <xdr:to>
      <xdr:col>0</xdr:col>
      <xdr:colOff>1176110</xdr:colOff>
      <xdr:row>0</xdr:row>
      <xdr:rowOff>898072</xdr:rowOff>
    </xdr:to>
    <xdr:pic>
      <xdr:nvPicPr>
        <xdr:cNvPr id="2" name="Imagem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178" y="136072"/>
          <a:ext cx="835932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9"/>
  <sheetViews>
    <sheetView tabSelected="1" zoomScale="60" zoomScaleNormal="60" workbookViewId="0">
      <selection activeCell="D13" sqref="D13"/>
    </sheetView>
  </sheetViews>
  <sheetFormatPr defaultRowHeight="15" x14ac:dyDescent="0.25"/>
  <cols>
    <col min="1" max="1" width="156.5703125" customWidth="1"/>
    <col min="2" max="2" width="31.28515625" customWidth="1"/>
    <col min="3" max="3" width="31.140625" customWidth="1"/>
    <col min="4" max="4" width="32.7109375" customWidth="1"/>
    <col min="5" max="5" width="25.28515625" customWidth="1"/>
    <col min="6" max="10" width="25.42578125" customWidth="1"/>
    <col min="11" max="11" width="36.140625" customWidth="1"/>
  </cols>
  <sheetData>
    <row r="1" spans="1:11" ht="81.75" customHeight="1" thickBot="1" x14ac:dyDescent="0.3">
      <c r="A1" s="34" t="s">
        <v>49</v>
      </c>
      <c r="B1" s="35"/>
      <c r="C1" s="35"/>
      <c r="D1" s="35"/>
      <c r="E1" s="35"/>
      <c r="F1" s="35"/>
      <c r="G1" s="35"/>
      <c r="H1" s="35"/>
      <c r="I1" s="22" t="s">
        <v>38</v>
      </c>
      <c r="J1" s="23" t="s">
        <v>40</v>
      </c>
      <c r="K1" s="21" t="s">
        <v>39</v>
      </c>
    </row>
    <row r="2" spans="1:11" ht="15.75" customHeight="1" thickBot="1" x14ac:dyDescent="0.3">
      <c r="A2" s="13" t="s">
        <v>48</v>
      </c>
      <c r="B2" s="31" t="s">
        <v>35</v>
      </c>
      <c r="C2" s="32"/>
      <c r="D2" s="32"/>
      <c r="E2" s="32"/>
      <c r="F2" s="32"/>
      <c r="G2" s="32"/>
      <c r="H2" s="32"/>
      <c r="I2" s="32"/>
      <c r="J2" s="32"/>
      <c r="K2" s="33"/>
    </row>
    <row r="3" spans="1:11" ht="15.75" thickBot="1" x14ac:dyDescent="0.3">
      <c r="A3" s="24" t="s">
        <v>41</v>
      </c>
      <c r="B3" s="36" t="s">
        <v>19</v>
      </c>
      <c r="C3" s="37"/>
      <c r="D3" s="37"/>
      <c r="E3" s="25" t="s">
        <v>10</v>
      </c>
      <c r="F3" s="26"/>
      <c r="G3" s="26"/>
      <c r="H3" s="26"/>
      <c r="I3" s="26"/>
      <c r="J3" s="26"/>
      <c r="K3" s="27"/>
    </row>
    <row r="4" spans="1:11" ht="15.75" thickBot="1" x14ac:dyDescent="0.3">
      <c r="A4" s="1" t="s">
        <v>0</v>
      </c>
      <c r="B4" s="18" t="s">
        <v>2</v>
      </c>
      <c r="C4" s="18" t="s">
        <v>3</v>
      </c>
      <c r="D4" s="18" t="s">
        <v>4</v>
      </c>
      <c r="E4" s="28"/>
      <c r="F4" s="29"/>
      <c r="G4" s="29"/>
      <c r="H4" s="29"/>
      <c r="I4" s="29"/>
      <c r="J4" s="29"/>
      <c r="K4" s="30"/>
    </row>
    <row r="5" spans="1:11" ht="15.75" thickBot="1" x14ac:dyDescent="0.3">
      <c r="A5" s="8" t="s">
        <v>1</v>
      </c>
      <c r="B5" s="14"/>
      <c r="C5" s="14"/>
      <c r="D5" s="14"/>
      <c r="E5" s="14" t="s">
        <v>14</v>
      </c>
      <c r="F5" s="14" t="s">
        <v>7</v>
      </c>
      <c r="G5" s="14" t="s">
        <v>8</v>
      </c>
      <c r="H5" s="14" t="s">
        <v>9</v>
      </c>
      <c r="I5" s="14" t="s">
        <v>17</v>
      </c>
      <c r="J5" s="14" t="s">
        <v>13</v>
      </c>
      <c r="K5" s="14" t="s">
        <v>11</v>
      </c>
    </row>
    <row r="6" spans="1:11" ht="15.75" thickBot="1" x14ac:dyDescent="0.3">
      <c r="A6" s="9" t="s">
        <v>27</v>
      </c>
      <c r="B6" s="4"/>
      <c r="C6" s="4"/>
      <c r="D6" s="4"/>
      <c r="E6" s="15"/>
      <c r="F6" s="15"/>
      <c r="G6" s="15"/>
      <c r="H6" s="15"/>
      <c r="I6" s="15"/>
      <c r="J6" s="15"/>
      <c r="K6" s="15"/>
    </row>
    <row r="7" spans="1:11" ht="15.75" thickBot="1" x14ac:dyDescent="0.3">
      <c r="A7" s="10" t="s">
        <v>16</v>
      </c>
      <c r="B7" s="3">
        <v>58850</v>
      </c>
      <c r="C7" s="3">
        <v>51219</v>
      </c>
      <c r="D7" s="3">
        <v>47868.65</v>
      </c>
      <c r="E7" s="16">
        <f t="shared" ref="E7" si="0">(B7+C7+D7)/3</f>
        <v>52645.883333333331</v>
      </c>
      <c r="F7" s="16">
        <f t="shared" ref="F7" si="1">MEDIAN(B7:D7)</f>
        <v>51219</v>
      </c>
      <c r="G7" s="16">
        <f t="shared" ref="G7" si="2">_xlfn.VAR.P(B7:D7)</f>
        <v>21116339.327222217</v>
      </c>
      <c r="H7" s="16">
        <f t="shared" ref="H7" si="3">_xlfn.STDEV.P(B7:D7)</f>
        <v>4595.251824135672</v>
      </c>
      <c r="I7" s="16">
        <f t="shared" ref="I7" si="4">MIN(B7:D7)</f>
        <v>47868.65</v>
      </c>
      <c r="J7" s="17">
        <f t="shared" ref="J7" si="5">H7/E7</f>
        <v>8.7286061761758627E-2</v>
      </c>
      <c r="K7" s="16" t="s">
        <v>18</v>
      </c>
    </row>
    <row r="8" spans="1:11" ht="15.75" thickBot="1" x14ac:dyDescent="0.3">
      <c r="A8" s="9" t="s">
        <v>28</v>
      </c>
      <c r="B8" s="4"/>
      <c r="C8" s="4"/>
      <c r="D8" s="4"/>
      <c r="E8" s="15"/>
      <c r="F8" s="15"/>
      <c r="G8" s="15"/>
      <c r="H8" s="15"/>
      <c r="I8" s="15"/>
      <c r="J8" s="15"/>
      <c r="K8" s="15"/>
    </row>
    <row r="9" spans="1:11" ht="15.75" thickBot="1" x14ac:dyDescent="0.3">
      <c r="A9" s="10" t="s">
        <v>16</v>
      </c>
      <c r="B9" s="3">
        <v>60500</v>
      </c>
      <c r="C9" s="3">
        <v>55475</v>
      </c>
      <c r="D9" s="3">
        <v>51846.18</v>
      </c>
      <c r="E9" s="16">
        <f t="shared" ref="E9" si="6">(B9+C9+D9)/3</f>
        <v>55940.393333333333</v>
      </c>
      <c r="F9" s="16">
        <f t="shared" ref="F9" si="7">MEDIAN(B9:D9)</f>
        <v>55475</v>
      </c>
      <c r="G9" s="16">
        <f t="shared" ref="G9" si="8">_xlfn.VAR.P(B9:D9)</f>
        <v>12589728.909422221</v>
      </c>
      <c r="H9" s="16">
        <f t="shared" ref="H9" si="9">_xlfn.STDEV.P(B9:D9)</f>
        <v>3548.2007989151657</v>
      </c>
      <c r="I9" s="16">
        <f t="shared" ref="I9" si="10">MIN(B9:D9)</f>
        <v>51846.18</v>
      </c>
      <c r="J9" s="17">
        <f t="shared" ref="J9" si="11">H9/E9</f>
        <v>6.3428241874747257E-2</v>
      </c>
      <c r="K9" s="16" t="s">
        <v>18</v>
      </c>
    </row>
    <row r="10" spans="1:11" ht="15.75" thickBot="1" x14ac:dyDescent="0.3">
      <c r="A10" s="9" t="s">
        <v>29</v>
      </c>
      <c r="B10" s="4"/>
      <c r="C10" s="4"/>
      <c r="D10" s="4"/>
      <c r="E10" s="15"/>
      <c r="F10" s="15"/>
      <c r="G10" s="15"/>
      <c r="H10" s="15"/>
      <c r="I10" s="15"/>
      <c r="J10" s="15"/>
      <c r="K10" s="15"/>
    </row>
    <row r="11" spans="1:11" ht="15.75" thickBot="1" x14ac:dyDescent="0.3">
      <c r="A11" s="10" t="s">
        <v>16</v>
      </c>
      <c r="B11" s="3">
        <v>72150</v>
      </c>
      <c r="C11" s="3">
        <v>67110</v>
      </c>
      <c r="D11" s="3">
        <v>62719.16</v>
      </c>
      <c r="E11" s="16">
        <f t="shared" ref="E11" si="12">(B11+C11+D11)/3</f>
        <v>67326.386666666673</v>
      </c>
      <c r="F11" s="16">
        <f t="shared" ref="F11" si="13">MEDIAN(B11:D11)</f>
        <v>67110</v>
      </c>
      <c r="G11" s="16">
        <f t="shared" ref="G11" si="14">_xlfn.VAR.P(B11:D11)</f>
        <v>14846868.779022211</v>
      </c>
      <c r="H11" s="16">
        <f t="shared" ref="H11" si="15">_xlfn.STDEV.P(B11:D11)</f>
        <v>3853.1634768099589</v>
      </c>
      <c r="I11" s="16">
        <f t="shared" ref="I11" si="16">MIN(B11:D11)</f>
        <v>62719.16</v>
      </c>
      <c r="J11" s="17">
        <f t="shared" ref="J11" si="17">H11/E11</f>
        <v>5.7231104587373648E-2</v>
      </c>
      <c r="K11" s="16" t="s">
        <v>18</v>
      </c>
    </row>
    <row r="12" spans="1:11" ht="15.75" thickBot="1" x14ac:dyDescent="0.3">
      <c r="A12" s="9" t="s">
        <v>42</v>
      </c>
      <c r="B12" s="4"/>
      <c r="C12" s="4"/>
      <c r="D12" s="4"/>
      <c r="E12" s="15"/>
      <c r="F12" s="15"/>
      <c r="G12" s="15"/>
      <c r="H12" s="15"/>
      <c r="I12" s="15"/>
      <c r="J12" s="15"/>
      <c r="K12" s="15"/>
    </row>
    <row r="13" spans="1:11" ht="15.75" thickBot="1" x14ac:dyDescent="0.3">
      <c r="A13" s="10" t="s">
        <v>16</v>
      </c>
      <c r="B13" s="3">
        <v>4900</v>
      </c>
      <c r="C13" s="3">
        <v>5250</v>
      </c>
      <c r="D13" s="3">
        <v>4125</v>
      </c>
      <c r="E13" s="16">
        <f t="shared" ref="E13" si="18">(B13+C13+D13)/3</f>
        <v>4758.333333333333</v>
      </c>
      <c r="F13" s="16">
        <f t="shared" ref="F13" si="19">MEDIAN(B13:D13)</f>
        <v>4900</v>
      </c>
      <c r="G13" s="16">
        <f t="shared" ref="G13" si="20">_xlfn.VAR.P(B13:D13)</f>
        <v>220972.22222222222</v>
      </c>
      <c r="H13" s="16">
        <f t="shared" ref="H13" si="21">_xlfn.STDEV.P(B13:D13)</f>
        <v>470.07682587234848</v>
      </c>
      <c r="I13" s="16">
        <f t="shared" ref="I13" si="22">MIN(B13:D13)</f>
        <v>4125</v>
      </c>
      <c r="J13" s="17">
        <f t="shared" ref="J13" si="23">H13/E13</f>
        <v>9.8790226102770259E-2</v>
      </c>
      <c r="K13" s="16" t="s">
        <v>18</v>
      </c>
    </row>
    <row r="14" spans="1:11" ht="15.75" thickBot="1" x14ac:dyDescent="0.3">
      <c r="A14" s="9" t="s">
        <v>30</v>
      </c>
      <c r="B14" s="4"/>
      <c r="C14" s="4"/>
      <c r="D14" s="4"/>
      <c r="E14" s="15"/>
      <c r="F14" s="15"/>
      <c r="G14" s="15"/>
      <c r="H14" s="15"/>
      <c r="I14" s="15"/>
      <c r="J14" s="15"/>
      <c r="K14" s="15"/>
    </row>
    <row r="15" spans="1:11" ht="15.75" thickBot="1" x14ac:dyDescent="0.3">
      <c r="A15" s="10" t="s">
        <v>16</v>
      </c>
      <c r="B15" s="3">
        <v>500</v>
      </c>
      <c r="C15" s="3">
        <v>485</v>
      </c>
      <c r="D15" s="3">
        <v>455.59</v>
      </c>
      <c r="E15" s="16">
        <f t="shared" ref="E15" si="24">(B15+C15+D15)/3</f>
        <v>480.19666666666666</v>
      </c>
      <c r="F15" s="16">
        <f t="shared" ref="F15" si="25">MEDIAN(B15:D15)</f>
        <v>485</v>
      </c>
      <c r="G15" s="16">
        <f t="shared" ref="G15" si="26">_xlfn.VAR.P(B15:D15)</f>
        <v>340.24402222222261</v>
      </c>
      <c r="H15" s="16">
        <f t="shared" ref="H15" si="27">_xlfn.STDEV.P(B15:D15)</f>
        <v>18.44570470928727</v>
      </c>
      <c r="I15" s="16">
        <f t="shared" ref="I15" si="28">MIN(B15:D15)</f>
        <v>455.59</v>
      </c>
      <c r="J15" s="17">
        <f t="shared" ref="J15" si="29">H15/E15</f>
        <v>3.8412812894620819E-2</v>
      </c>
      <c r="K15" s="16" t="s">
        <v>18</v>
      </c>
    </row>
    <row r="16" spans="1:11" ht="15.75" thickBot="1" x14ac:dyDescent="0.3">
      <c r="A16" s="9" t="s">
        <v>31</v>
      </c>
      <c r="B16" s="4"/>
      <c r="C16" s="4"/>
      <c r="D16" s="4"/>
      <c r="E16" s="15"/>
      <c r="F16" s="15"/>
      <c r="G16" s="15"/>
      <c r="H16" s="15"/>
      <c r="I16" s="15"/>
      <c r="J16" s="15"/>
      <c r="K16" s="15"/>
    </row>
    <row r="17" spans="1:11" ht="15.75" thickBot="1" x14ac:dyDescent="0.3">
      <c r="A17" s="10" t="s">
        <v>16</v>
      </c>
      <c r="B17" s="3">
        <v>550</v>
      </c>
      <c r="C17" s="3">
        <v>506</v>
      </c>
      <c r="D17" s="3">
        <v>473.13</v>
      </c>
      <c r="E17" s="16">
        <f t="shared" ref="E17" si="30">(B17+C17+D17)/3</f>
        <v>509.71000000000004</v>
      </c>
      <c r="F17" s="16">
        <f t="shared" ref="F17" si="31">MEDIAN(B17:D17)</f>
        <v>506</v>
      </c>
      <c r="G17" s="16">
        <f t="shared" ref="G17" si="32">_xlfn.VAR.P(B17:D17)</f>
        <v>991.71486666666681</v>
      </c>
      <c r="H17" s="16">
        <f t="shared" ref="H17" si="33">_xlfn.STDEV.P(B17:D17)</f>
        <v>31.491504674541464</v>
      </c>
      <c r="I17" s="16">
        <f t="shared" ref="I17" si="34">MIN(B17:D17)</f>
        <v>473.13</v>
      </c>
      <c r="J17" s="17">
        <f t="shared" ref="J17" si="35">H17/E17</f>
        <v>6.1783179993607072E-2</v>
      </c>
      <c r="K17" s="16" t="s">
        <v>18</v>
      </c>
    </row>
    <row r="18" spans="1:11" ht="15.75" thickBot="1" x14ac:dyDescent="0.3">
      <c r="A18" s="9" t="s">
        <v>32</v>
      </c>
      <c r="B18" s="4"/>
      <c r="C18" s="4"/>
      <c r="D18" s="4"/>
      <c r="E18" s="15"/>
      <c r="F18" s="15"/>
      <c r="G18" s="15"/>
      <c r="H18" s="15"/>
      <c r="I18" s="15"/>
      <c r="J18" s="15"/>
      <c r="K18" s="15"/>
    </row>
    <row r="19" spans="1:11" ht="15.75" thickBot="1" x14ac:dyDescent="0.3">
      <c r="A19" s="10" t="s">
        <v>16</v>
      </c>
      <c r="B19" s="3">
        <v>890</v>
      </c>
      <c r="C19" s="3">
        <v>787</v>
      </c>
      <c r="D19" s="3">
        <v>735.95</v>
      </c>
      <c r="E19" s="16">
        <f t="shared" ref="E19" si="36">(B19+C19+D19)/3</f>
        <v>804.31666666666661</v>
      </c>
      <c r="F19" s="16">
        <f t="shared" ref="F19" si="37">MEDIAN(B19:D19)</f>
        <v>787</v>
      </c>
      <c r="G19" s="16">
        <f t="shared" ref="G19" si="38">_xlfn.VAR.P(B19:D19)</f>
        <v>4105.1672222222196</v>
      </c>
      <c r="H19" s="16">
        <f t="shared" ref="H19" si="39">_xlfn.STDEV.P(B19:D19)</f>
        <v>64.071578895967747</v>
      </c>
      <c r="I19" s="16">
        <f t="shared" ref="I19" si="40">MIN(B19:D19)</f>
        <v>735.95</v>
      </c>
      <c r="J19" s="17">
        <f t="shared" ref="J19" si="41">H19/E19</f>
        <v>7.9659643460454316E-2</v>
      </c>
      <c r="K19" s="16" t="s">
        <v>18</v>
      </c>
    </row>
    <row r="20" spans="1:11" ht="15.75" thickBot="1" x14ac:dyDescent="0.3">
      <c r="A20" s="11" t="s">
        <v>33</v>
      </c>
      <c r="B20" s="4"/>
      <c r="C20" s="4"/>
      <c r="D20" s="4"/>
      <c r="E20" s="15"/>
      <c r="F20" s="15"/>
      <c r="G20" s="15"/>
      <c r="H20" s="15"/>
      <c r="I20" s="15"/>
      <c r="J20" s="15"/>
      <c r="K20" s="15"/>
    </row>
    <row r="21" spans="1:11" ht="15.75" thickBot="1" x14ac:dyDescent="0.3">
      <c r="A21" s="10" t="s">
        <v>16</v>
      </c>
      <c r="B21" s="3">
        <v>1700</v>
      </c>
      <c r="C21" s="3">
        <v>1406</v>
      </c>
      <c r="D21" s="3">
        <v>1314.22</v>
      </c>
      <c r="E21" s="16">
        <f t="shared" ref="E21" si="42">(B21+C21+D21)/3</f>
        <v>1473.4066666666668</v>
      </c>
      <c r="F21" s="16">
        <f t="shared" ref="F21" si="43">MEDIAN(B21:D21)</f>
        <v>1406</v>
      </c>
      <c r="G21" s="16">
        <f t="shared" ref="G21" si="44">_xlfn.VAR.P(B21:D21)</f>
        <v>27076.197422222132</v>
      </c>
      <c r="H21" s="16">
        <f t="shared" ref="H21" si="45">_xlfn.STDEV.P(B21:D21)</f>
        <v>164.54846526851028</v>
      </c>
      <c r="I21" s="16">
        <f t="shared" ref="I21" si="46">MIN(B21:D21)</f>
        <v>1314.22</v>
      </c>
      <c r="J21" s="17">
        <f t="shared" ref="J21" si="47">H21/E21</f>
        <v>0.11167892000975763</v>
      </c>
      <c r="K21" s="16" t="s">
        <v>18</v>
      </c>
    </row>
    <row r="22" spans="1:11" ht="15.75" thickBot="1" x14ac:dyDescent="0.3">
      <c r="A22" s="11" t="s">
        <v>34</v>
      </c>
      <c r="B22" s="4"/>
      <c r="C22" s="4"/>
      <c r="D22" s="4"/>
      <c r="E22" s="15"/>
      <c r="F22" s="15"/>
      <c r="G22" s="15"/>
      <c r="H22" s="15"/>
      <c r="I22" s="15"/>
      <c r="J22" s="15"/>
      <c r="K22" s="15"/>
    </row>
    <row r="23" spans="1:11" ht="15.75" thickBot="1" x14ac:dyDescent="0.3">
      <c r="A23" s="10" t="s">
        <v>16</v>
      </c>
      <c r="B23" s="3">
        <v>700</v>
      </c>
      <c r="C23" s="3">
        <v>524</v>
      </c>
      <c r="D23" s="3">
        <v>490.64</v>
      </c>
      <c r="E23" s="16">
        <f t="shared" ref="E23" si="48">(B23+C23+D23)/3</f>
        <v>571.54666666666662</v>
      </c>
      <c r="F23" s="16">
        <f t="shared" ref="F23" si="49">MEDIAN(B23:D23)</f>
        <v>524</v>
      </c>
      <c r="G23" s="16">
        <f t="shared" ref="G23" si="50">_xlfn.VAR.P(B23:D23)</f>
        <v>8435.6110222222705</v>
      </c>
      <c r="H23" s="16">
        <f t="shared" ref="H23" si="51">_xlfn.STDEV.P(B23:D23)</f>
        <v>91.845582486161362</v>
      </c>
      <c r="I23" s="16">
        <f t="shared" ref="I23" si="52">MIN(B23:D23)</f>
        <v>490.64</v>
      </c>
      <c r="J23" s="17">
        <f t="shared" ref="J23" si="53">H23/E23</f>
        <v>0.16069655872864513</v>
      </c>
      <c r="K23" s="16" t="s">
        <v>18</v>
      </c>
    </row>
    <row r="24" spans="1:11" ht="15.75" thickBot="1" x14ac:dyDescent="0.3">
      <c r="A24" s="9" t="s">
        <v>43</v>
      </c>
      <c r="B24" s="4"/>
      <c r="C24" s="4"/>
      <c r="D24" s="4"/>
      <c r="E24" s="15"/>
      <c r="F24" s="15"/>
      <c r="G24" s="15"/>
      <c r="H24" s="15"/>
      <c r="I24" s="15"/>
      <c r="J24" s="15"/>
      <c r="K24" s="15"/>
    </row>
    <row r="25" spans="1:11" ht="15.75" thickBot="1" x14ac:dyDescent="0.3">
      <c r="A25" s="10" t="s">
        <v>16</v>
      </c>
      <c r="B25" s="3">
        <v>2350</v>
      </c>
      <c r="C25" s="3">
        <v>1893</v>
      </c>
      <c r="D25" s="3">
        <v>1769.87</v>
      </c>
      <c r="E25" s="16">
        <f t="shared" ref="E25" si="54">(B25+C25+D25)/3</f>
        <v>2004.29</v>
      </c>
      <c r="F25" s="16">
        <f t="shared" ref="F25" si="55">MEDIAN(B25:D25)</f>
        <v>1893</v>
      </c>
      <c r="G25" s="16">
        <f t="shared" ref="G25" si="56">_xlfn.VAR.P(B25:D25)</f>
        <v>62284.534866666625</v>
      </c>
      <c r="H25" s="16">
        <f t="shared" ref="H25" si="57">_xlfn.STDEV.P(B25:D25)</f>
        <v>249.56869768996796</v>
      </c>
      <c r="I25" s="16">
        <f t="shared" ref="I25" si="58">MIN(B25:D25)</f>
        <v>1769.87</v>
      </c>
      <c r="J25" s="17">
        <f t="shared" ref="J25" si="59">H25/E25</f>
        <v>0.12451725932373457</v>
      </c>
      <c r="K25" s="16" t="s">
        <v>18</v>
      </c>
    </row>
    <row r="26" spans="1:11" ht="15.75" thickBot="1" x14ac:dyDescent="0.3">
      <c r="A26" s="11" t="s">
        <v>44</v>
      </c>
      <c r="B26" s="4"/>
      <c r="C26" s="4"/>
      <c r="D26" s="4"/>
      <c r="E26" s="15"/>
      <c r="F26" s="15"/>
      <c r="G26" s="15"/>
      <c r="H26" s="15"/>
      <c r="I26" s="15"/>
      <c r="J26" s="15"/>
      <c r="K26" s="15"/>
    </row>
    <row r="27" spans="1:11" ht="15.75" thickBot="1" x14ac:dyDescent="0.3">
      <c r="A27" s="10" t="s">
        <v>16</v>
      </c>
      <c r="B27" s="3">
        <v>18900</v>
      </c>
      <c r="C27" s="3">
        <v>22590</v>
      </c>
      <c r="D27" s="3">
        <v>19900</v>
      </c>
      <c r="E27" s="16">
        <f t="shared" ref="E27" si="60">(B27+C27+D27)/3</f>
        <v>20463.333333333332</v>
      </c>
      <c r="F27" s="16">
        <f t="shared" ref="F27" si="61">MEDIAN(B27:D27)</f>
        <v>19900</v>
      </c>
      <c r="G27" s="16">
        <f t="shared" ref="G27" si="62">_xlfn.VAR.P(B27:D27)</f>
        <v>2428022.2222222225</v>
      </c>
      <c r="H27" s="16">
        <f t="shared" ref="H27" si="63">_xlfn.STDEV.P(B27:D27)</f>
        <v>1558.2112251624369</v>
      </c>
      <c r="I27" s="16">
        <f t="shared" ref="I27" si="64">MIN(B27:D27)</f>
        <v>18900</v>
      </c>
      <c r="J27" s="17">
        <f t="shared" ref="J27" si="65">H27/E27</f>
        <v>7.6146500659509869E-2</v>
      </c>
      <c r="K27" s="16" t="s">
        <v>18</v>
      </c>
    </row>
    <row r="28" spans="1:11" ht="15.75" thickBot="1" x14ac:dyDescent="0.3">
      <c r="A28" s="11" t="s">
        <v>45</v>
      </c>
      <c r="B28" s="4"/>
      <c r="C28" s="4"/>
      <c r="D28" s="4"/>
      <c r="E28" s="15"/>
      <c r="F28" s="15"/>
      <c r="G28" s="15"/>
      <c r="H28" s="15"/>
      <c r="I28" s="15"/>
      <c r="J28" s="15"/>
      <c r="K28" s="15"/>
    </row>
    <row r="29" spans="1:11" ht="15.75" thickBot="1" x14ac:dyDescent="0.3">
      <c r="A29" s="10" t="s">
        <v>16</v>
      </c>
      <c r="B29" s="3">
        <v>575</v>
      </c>
      <c r="C29" s="3">
        <v>635</v>
      </c>
      <c r="D29" s="3">
        <v>590</v>
      </c>
      <c r="E29" s="16">
        <f t="shared" ref="E29" si="66">(B29+C29+D29)/3</f>
        <v>600</v>
      </c>
      <c r="F29" s="16">
        <f t="shared" ref="F29" si="67">MEDIAN(B29:D29)</f>
        <v>590</v>
      </c>
      <c r="G29" s="16">
        <f t="shared" ref="G29" si="68">_xlfn.VAR.P(B29:D29)</f>
        <v>650</v>
      </c>
      <c r="H29" s="16">
        <f t="shared" ref="H29" si="69">_xlfn.STDEV.P(B29:D29)</f>
        <v>25.495097567963924</v>
      </c>
      <c r="I29" s="16">
        <f t="shared" ref="I29" si="70">MIN(B29:D29)</f>
        <v>575</v>
      </c>
      <c r="J29" s="17">
        <f t="shared" ref="J29" si="71">H29/E29</f>
        <v>4.2491829279939872E-2</v>
      </c>
      <c r="K29" s="16" t="s">
        <v>18</v>
      </c>
    </row>
    <row r="30" spans="1:11" ht="15.75" thickBot="1" x14ac:dyDescent="0.3">
      <c r="A30" s="11" t="s">
        <v>36</v>
      </c>
      <c r="B30" s="4"/>
      <c r="C30" s="4"/>
      <c r="D30" s="4"/>
      <c r="E30" s="15"/>
      <c r="F30" s="15"/>
      <c r="G30" s="15"/>
      <c r="H30" s="15"/>
      <c r="I30" s="15"/>
      <c r="J30" s="15"/>
      <c r="K30" s="15"/>
    </row>
    <row r="31" spans="1:11" ht="15.75" thickBot="1" x14ac:dyDescent="0.3">
      <c r="A31" s="10" t="s">
        <v>16</v>
      </c>
      <c r="B31" s="3">
        <v>4080</v>
      </c>
      <c r="C31" s="3">
        <v>4190</v>
      </c>
      <c r="D31" s="3">
        <v>4250</v>
      </c>
      <c r="E31" s="16">
        <f t="shared" ref="E31" si="72">(B31+C31+D31)/3</f>
        <v>4173.333333333333</v>
      </c>
      <c r="F31" s="16">
        <f>MEDIAN(B31:D31)</f>
        <v>4190</v>
      </c>
      <c r="G31" s="16">
        <f>_xlfn.VAR.P(B31:D31)</f>
        <v>4955.5555555555557</v>
      </c>
      <c r="H31" s="16">
        <f>_xlfn.STDEV.P(B31:D31)</f>
        <v>70.395706939809585</v>
      </c>
      <c r="I31" s="16">
        <f>MIN(B31:D31)</f>
        <v>4080</v>
      </c>
      <c r="J31" s="17">
        <f t="shared" ref="J31" si="73">H31/E31</f>
        <v>1.6867980896120509E-2</v>
      </c>
      <c r="K31" s="16" t="s">
        <v>18</v>
      </c>
    </row>
    <row r="32" spans="1:11" ht="15.75" thickBot="1" x14ac:dyDescent="0.3">
      <c r="A32" s="12" t="s">
        <v>20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</row>
    <row r="33" spans="1:11" ht="15.75" thickBot="1" x14ac:dyDescent="0.3">
      <c r="A33" s="11" t="s">
        <v>25</v>
      </c>
      <c r="B33" s="4"/>
      <c r="C33" s="4"/>
      <c r="D33" s="4"/>
      <c r="E33" s="15"/>
      <c r="F33" s="15"/>
      <c r="G33" s="15"/>
      <c r="H33" s="15"/>
      <c r="I33" s="15"/>
      <c r="J33" s="15"/>
      <c r="K33" s="15"/>
    </row>
    <row r="34" spans="1:11" ht="15.75" thickBot="1" x14ac:dyDescent="0.3">
      <c r="A34" s="20" t="s">
        <v>16</v>
      </c>
      <c r="B34" s="3">
        <v>139.9</v>
      </c>
      <c r="C34" s="3">
        <v>139.1</v>
      </c>
      <c r="D34" s="3">
        <v>138</v>
      </c>
      <c r="E34" s="16">
        <f>(B34+C34+D34)/3</f>
        <v>139</v>
      </c>
      <c r="F34" s="16">
        <f>MEDIAN(B34:D34)</f>
        <v>139.1</v>
      </c>
      <c r="G34" s="16">
        <f>_xlfn.VAR.P(B34:D34)</f>
        <v>0.60666666666666968</v>
      </c>
      <c r="H34" s="16">
        <f>_xlfn.STDEV.P(B34:D34)</f>
        <v>0.77888809636986345</v>
      </c>
      <c r="I34" s="16">
        <f>MIN(B34:D34)</f>
        <v>138</v>
      </c>
      <c r="J34" s="17">
        <f t="shared" ref="J34" si="74">H34/E34</f>
        <v>5.6035114846752767E-3</v>
      </c>
      <c r="K34" s="16" t="s">
        <v>12</v>
      </c>
    </row>
    <row r="35" spans="1:11" ht="15.75" thickBot="1" x14ac:dyDescent="0.3">
      <c r="A35" s="11" t="s">
        <v>26</v>
      </c>
      <c r="B35" s="4"/>
      <c r="C35" s="4"/>
      <c r="D35" s="4"/>
      <c r="E35" s="15"/>
      <c r="F35" s="15"/>
      <c r="G35" s="15"/>
      <c r="H35" s="15"/>
      <c r="I35" s="15"/>
      <c r="J35" s="15"/>
      <c r="K35" s="15"/>
    </row>
    <row r="36" spans="1:11" ht="15.75" thickBot="1" x14ac:dyDescent="0.3">
      <c r="A36" s="20" t="s">
        <v>16</v>
      </c>
      <c r="B36" s="3">
        <v>199</v>
      </c>
      <c r="C36" s="3">
        <v>200</v>
      </c>
      <c r="D36" s="3">
        <v>195</v>
      </c>
      <c r="E36" s="16">
        <f>(B36+C36+D36)/3</f>
        <v>198</v>
      </c>
      <c r="F36" s="16">
        <f>MEDIAN(B36:D36)</f>
        <v>199</v>
      </c>
      <c r="G36" s="16">
        <f>_xlfn.VAR.P(B36:D36)</f>
        <v>4.666666666666667</v>
      </c>
      <c r="H36" s="16">
        <f>_xlfn.STDEV.P(B36:D36)</f>
        <v>2.1602468994692869</v>
      </c>
      <c r="I36" s="16">
        <f>MIN(B36:D36)</f>
        <v>195</v>
      </c>
      <c r="J36" s="17">
        <f t="shared" ref="J36" si="75">H36/E36</f>
        <v>1.091033787610751E-2</v>
      </c>
      <c r="K36" s="16" t="s">
        <v>12</v>
      </c>
    </row>
    <row r="37" spans="1:11" ht="15.75" thickBot="1" x14ac:dyDescent="0.3">
      <c r="A37" s="12" t="s">
        <v>37</v>
      </c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ht="15.75" thickBot="1" x14ac:dyDescent="0.3">
      <c r="A38" s="11" t="s">
        <v>23</v>
      </c>
      <c r="B38" s="4"/>
      <c r="C38" s="4"/>
      <c r="D38" s="4"/>
      <c r="E38" s="15"/>
      <c r="F38" s="15"/>
      <c r="G38" s="15"/>
      <c r="H38" s="15"/>
      <c r="I38" s="15"/>
      <c r="J38" s="15"/>
      <c r="K38" s="15"/>
    </row>
    <row r="39" spans="1:11" ht="15.75" thickBot="1" x14ac:dyDescent="0.3">
      <c r="A39" s="20" t="s">
        <v>24</v>
      </c>
      <c r="B39" s="3">
        <v>103</v>
      </c>
      <c r="C39" s="7">
        <v>95</v>
      </c>
      <c r="D39" s="7">
        <v>97</v>
      </c>
      <c r="E39" s="16">
        <f>(B39+C39+D39)/3</f>
        <v>98.333333333333329</v>
      </c>
      <c r="F39" s="16">
        <f>MEDIAN(B39:D39)</f>
        <v>97</v>
      </c>
      <c r="G39" s="16">
        <f>_xlfn.VAR.P(B39:D39)</f>
        <v>11.555555555555555</v>
      </c>
      <c r="H39" s="16">
        <f>_xlfn.STDEV.P(B39:D39)</f>
        <v>3.39934634239519</v>
      </c>
      <c r="I39" s="16">
        <f>MIN(B39:D39)</f>
        <v>95</v>
      </c>
      <c r="J39" s="17">
        <f t="shared" ref="J39" si="76">H39/E39</f>
        <v>3.4569623820968037E-2</v>
      </c>
      <c r="K39" s="16" t="s">
        <v>12</v>
      </c>
    </row>
    <row r="40" spans="1:11" ht="15.75" thickBot="1" x14ac:dyDescent="0.3">
      <c r="A40" s="11" t="s">
        <v>46</v>
      </c>
      <c r="B40" s="4"/>
      <c r="C40" s="4"/>
      <c r="D40" s="4"/>
      <c r="E40" s="15"/>
      <c r="F40" s="15"/>
      <c r="G40" s="15"/>
      <c r="H40" s="15"/>
      <c r="I40" s="15"/>
      <c r="J40" s="15"/>
      <c r="K40" s="15"/>
    </row>
    <row r="41" spans="1:11" ht="15.75" thickBot="1" x14ac:dyDescent="0.3">
      <c r="A41" s="20" t="s">
        <v>16</v>
      </c>
      <c r="B41" s="3">
        <v>175</v>
      </c>
      <c r="C41" s="7">
        <v>190</v>
      </c>
      <c r="D41" s="7">
        <v>183</v>
      </c>
      <c r="E41" s="16">
        <f>(B41+C41+D41)/3</f>
        <v>182.66666666666666</v>
      </c>
      <c r="F41" s="16">
        <f>MEDIAN(B41:D41)</f>
        <v>183</v>
      </c>
      <c r="G41" s="16">
        <f>_xlfn.VAR.P(B41:D41)</f>
        <v>37.55555555555555</v>
      </c>
      <c r="H41" s="16">
        <f>_xlfn.STDEV.P(B41:D41)</f>
        <v>6.128258770283411</v>
      </c>
      <c r="I41" s="16">
        <f>MIN(B41:D41)</f>
        <v>175</v>
      </c>
      <c r="J41" s="17">
        <f t="shared" ref="J41" si="77">H41/E41</f>
        <v>3.3548861881113563E-2</v>
      </c>
      <c r="K41" s="16" t="s">
        <v>12</v>
      </c>
    </row>
    <row r="42" spans="1:11" ht="15.75" thickBot="1" x14ac:dyDescent="0.3">
      <c r="A42" s="12" t="s">
        <v>5</v>
      </c>
      <c r="B42" s="2"/>
      <c r="C42" s="2"/>
      <c r="D42" s="2"/>
      <c r="E42" s="2"/>
      <c r="F42" s="2"/>
      <c r="G42" s="2"/>
      <c r="H42" s="2"/>
      <c r="I42" s="2"/>
      <c r="J42" s="2"/>
      <c r="K42" s="2"/>
    </row>
    <row r="43" spans="1:11" ht="15.75" thickBot="1" x14ac:dyDescent="0.3">
      <c r="A43" s="9" t="s">
        <v>47</v>
      </c>
      <c r="B43" s="4"/>
      <c r="C43" s="4"/>
      <c r="D43" s="4"/>
      <c r="E43" s="15"/>
      <c r="F43" s="15"/>
      <c r="G43" s="15"/>
      <c r="H43" s="15"/>
      <c r="I43" s="15"/>
      <c r="J43" s="15"/>
      <c r="K43" s="15"/>
    </row>
    <row r="44" spans="1:11" ht="15.75" thickBot="1" x14ac:dyDescent="0.3">
      <c r="A44" s="20" t="s">
        <v>16</v>
      </c>
      <c r="B44" s="3">
        <v>8150</v>
      </c>
      <c r="C44" s="7">
        <v>8500</v>
      </c>
      <c r="D44" s="7">
        <v>9900</v>
      </c>
      <c r="E44" s="16">
        <f>(B44+C44+D44)/3</f>
        <v>8850</v>
      </c>
      <c r="F44" s="16">
        <f>MEDIAN(B44:D44)</f>
        <v>8500</v>
      </c>
      <c r="G44" s="16">
        <f>_xlfn.VAR.P(B44:D44)</f>
        <v>571666.66666666663</v>
      </c>
      <c r="H44" s="16">
        <f>_xlfn.STDEV.P(B44:D44)</f>
        <v>756.08641481425036</v>
      </c>
      <c r="I44" s="16">
        <f>MIN(B44:D44)</f>
        <v>8150</v>
      </c>
      <c r="J44" s="17">
        <f t="shared" ref="J44" si="78">H44/E44</f>
        <v>8.5433493199350327E-2</v>
      </c>
      <c r="K44" s="16" t="s">
        <v>12</v>
      </c>
    </row>
    <row r="45" spans="1:11" ht="15.75" thickBot="1" x14ac:dyDescent="0.3">
      <c r="A45" s="11" t="s">
        <v>6</v>
      </c>
      <c r="B45" s="4"/>
      <c r="C45" s="4"/>
      <c r="D45" s="4"/>
      <c r="E45" s="15"/>
      <c r="F45" s="15"/>
      <c r="G45" s="15"/>
      <c r="H45" s="15"/>
      <c r="I45" s="15"/>
      <c r="J45" s="15"/>
      <c r="K45" s="15"/>
    </row>
    <row r="46" spans="1:11" ht="15.75" thickBot="1" x14ac:dyDescent="0.3">
      <c r="A46" s="20" t="s">
        <v>15</v>
      </c>
      <c r="B46" s="6">
        <v>4.9000000000000004</v>
      </c>
      <c r="C46" s="7">
        <v>5</v>
      </c>
      <c r="D46" s="7">
        <v>4.5</v>
      </c>
      <c r="E46" s="16">
        <f>(B46+C46+D46)/3</f>
        <v>4.8</v>
      </c>
      <c r="F46" s="16">
        <f>MEDIAN(B46:D46)</f>
        <v>4.9000000000000004</v>
      </c>
      <c r="G46" s="16">
        <f>_xlfn.VAR.P(B46:D46)</f>
        <v>4.666666666666669E-2</v>
      </c>
      <c r="H46" s="16">
        <f>_xlfn.STDEV.P(B46:D46)</f>
        <v>0.21602468994692872</v>
      </c>
      <c r="I46" s="16">
        <f>MIN(B46:D46)</f>
        <v>4.5</v>
      </c>
      <c r="J46" s="17">
        <f>H46/E46</f>
        <v>4.5005143738943487E-2</v>
      </c>
      <c r="K46" s="16" t="s">
        <v>12</v>
      </c>
    </row>
    <row r="47" spans="1:11" ht="15.75" thickBot="1" x14ac:dyDescent="0.3">
      <c r="A47" s="12" t="s">
        <v>21</v>
      </c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ht="15.75" thickBot="1" x14ac:dyDescent="0.3">
      <c r="A48" s="9" t="s">
        <v>22</v>
      </c>
      <c r="B48" s="5"/>
      <c r="C48" s="5"/>
      <c r="D48" s="5"/>
      <c r="E48" s="15"/>
      <c r="F48" s="15"/>
      <c r="G48" s="15"/>
      <c r="H48" s="15"/>
      <c r="I48" s="15"/>
      <c r="J48" s="15"/>
      <c r="K48" s="15"/>
    </row>
    <row r="49" spans="1:11" ht="15.75" thickBot="1" x14ac:dyDescent="0.3">
      <c r="A49" s="20" t="s">
        <v>16</v>
      </c>
      <c r="B49" s="6">
        <v>13.21</v>
      </c>
      <c r="C49" s="6">
        <v>11.8</v>
      </c>
      <c r="D49" s="6">
        <v>10.99</v>
      </c>
      <c r="E49" s="16">
        <f>(B49+C49+D49)/3</f>
        <v>12</v>
      </c>
      <c r="F49" s="16">
        <f>MEDIAN(B49:D49)</f>
        <v>11.8</v>
      </c>
      <c r="G49" s="16">
        <f>_xlfn.VAR.P(B49:D49)</f>
        <v>0.84140000000000048</v>
      </c>
      <c r="H49" s="16">
        <f>_xlfn.STDEV.P(B49:D49)</f>
        <v>0.91727858363749037</v>
      </c>
      <c r="I49" s="16">
        <f>MIN(B49:D49)</f>
        <v>10.99</v>
      </c>
      <c r="J49" s="17">
        <f>H49/E49</f>
        <v>7.643988196979086E-2</v>
      </c>
      <c r="K49" s="16" t="s">
        <v>12</v>
      </c>
    </row>
  </sheetData>
  <mergeCells count="4">
    <mergeCell ref="E3:K4"/>
    <mergeCell ref="B2:K2"/>
    <mergeCell ref="A1:H1"/>
    <mergeCell ref="B3:D3"/>
  </mergeCells>
  <printOptions horizontalCentered="1"/>
  <pageMargins left="0.11811023622047245" right="0.11811023622047245" top="0.39370078740157483" bottom="0.15748031496062992" header="0.19685039370078741" footer="0.31496062992125984"/>
  <pageSetup paperSize="9" scale="33" orientation="landscape" r:id="rId1"/>
  <ignoredErrors>
    <ignoredError sqref="E42:E44 F42:I44 F33:I36 F47:I49 F39:I39 F30:I31 E45:E46 F45:I46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PAE.HVAC.TRE-ES.00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55119</cp:lastModifiedBy>
  <cp:lastPrinted>2023-11-10T01:30:50Z</cp:lastPrinted>
  <dcterms:created xsi:type="dcterms:W3CDTF">2019-11-16T16:46:28Z</dcterms:created>
  <dcterms:modified xsi:type="dcterms:W3CDTF">2023-12-08T17:26:32Z</dcterms:modified>
</cp:coreProperties>
</file>